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Data!$A$1:$G$64</definedName>
  </definedNames>
  <calcPr calcId="162913"/>
</workbook>
</file>

<file path=xl/calcChain.xml><?xml version="1.0" encoding="utf-8"?>
<calcChain xmlns="http://schemas.openxmlformats.org/spreadsheetml/2006/main">
  <c r="F53" i="1" l="1"/>
  <c r="J53" i="1"/>
  <c r="I54" i="1"/>
  <c r="I55" i="1"/>
  <c r="I56" i="1"/>
  <c r="I57" i="1"/>
  <c r="I58" i="1"/>
  <c r="I59" i="1"/>
  <c r="I53" i="1"/>
  <c r="I60" i="1" l="1"/>
  <c r="J4" i="6" s="1"/>
  <c r="G54" i="1"/>
  <c r="G55" i="1"/>
  <c r="G56" i="1"/>
  <c r="G57" i="1"/>
  <c r="G58" i="1"/>
  <c r="G59" i="1"/>
  <c r="E59" i="1" l="1"/>
  <c r="E58" i="1"/>
  <c r="E57" i="1"/>
  <c r="E56" i="1"/>
  <c r="E55" i="1"/>
  <c r="E54" i="1"/>
  <c r="E53" i="1"/>
  <c r="H59" i="1"/>
  <c r="H58" i="1"/>
  <c r="H57" i="1"/>
  <c r="H56" i="1"/>
  <c r="H55" i="1"/>
  <c r="H54" i="1"/>
  <c r="H53" i="1"/>
  <c r="G53" i="1"/>
  <c r="G60" i="1" s="1"/>
  <c r="G4" i="6" s="1"/>
  <c r="F59" i="1"/>
  <c r="F58" i="1"/>
  <c r="F57" i="1"/>
  <c r="F56" i="1"/>
  <c r="F55" i="1"/>
  <c r="F54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H60" i="1" l="1"/>
  <c r="I4" i="6" s="1"/>
  <c r="E60" i="1"/>
  <c r="K4" i="6" s="1"/>
  <c r="F60" i="1"/>
  <c r="L4" i="6" s="1"/>
  <c r="J60" i="1"/>
  <c r="H4" i="6" s="1"/>
</calcChain>
</file>

<file path=xl/sharedStrings.xml><?xml version="1.0" encoding="utf-8"?>
<sst xmlns="http://schemas.openxmlformats.org/spreadsheetml/2006/main" count="148" uniqueCount="40">
  <si>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</si>
  <si>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</si>
  <si>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</si>
  <si>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</si>
  <si>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</si>
  <si>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</si>
  <si>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</si>
  <si>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</si>
  <si>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</si>
  <si>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</si>
  <si>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</si>
  <si>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</si>
  <si>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</si>
  <si>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</si>
  <si>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</si>
  <si>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</si>
  <si>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</si>
  <si>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</si>
  <si>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</si>
  <si>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</si>
  <si>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</si>
  <si>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</si>
  <si>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</si>
  <si>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</si>
  <si>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Psych</t>
  </si>
  <si>
    <t>Date of last update: 1/01/2022</t>
  </si>
  <si>
    <t>All Ages</t>
  </si>
  <si>
    <t>AETNA MEDICARE ADVAN Rate</t>
  </si>
  <si>
    <t>BCBS MANAGED MEDICAI Rate</t>
  </si>
  <si>
    <t>BCBS MANAGED MEDICAR Rate</t>
  </si>
  <si>
    <t>BEACON HEALTH OPTION Rate</t>
  </si>
  <si>
    <t>BLUE CROSS Rate</t>
  </si>
  <si>
    <t>MAGELLAN MANAGECARE Rate</t>
  </si>
  <si>
    <t>MAGELLAN MANAGED MED Rate</t>
  </si>
  <si>
    <t>SCOTT AND WHITE HEAL Rate</t>
  </si>
  <si>
    <t>SWHP MGDMCR-SR CARE Rate</t>
  </si>
  <si>
    <t>TRICARE TRIWEST Rate</t>
  </si>
  <si>
    <t>UBH/OPTUM MANAGECARE Rate</t>
  </si>
  <si>
    <t>UBH/OPTUM MANAGED ME Rate</t>
  </si>
  <si>
    <t>% of Medicare PPS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</si>
</sst>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1" sqref="B61"/>
    </sheetView>
  </sheetViews>
  <sheetFormatPr defaultRowHeight="15" outlineLevelRow="1"/>
  <cols>
    <col min="2" max="2" width="28" style="7" bestFit="1" customWidth="1"/>
    <col min="3" max="11" width="16.85546875" style="7" customWidth="1"/>
    <col min="12" max="12" width="12.42578125" customWidth="1"/>
  </cols>
  <sheetData>
    <row r="1" spans="1:12">
      <c r="A1" s="18" t="s">
        <v>25</v>
      </c>
    </row>
    <row r="2" spans="1:12">
      <c r="B2" s="24" t="s">
        <v>13</v>
      </c>
      <c r="C2" s="24"/>
      <c r="D2" s="24"/>
      <c r="E2" s="24"/>
      <c r="F2" s="24"/>
    </row>
    <row r="3" spans="1:12">
      <c r="B3" s="8" t="s">
        <v>11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10</v>
      </c>
      <c r="H3" s="8" t="s">
        <v>12</v>
      </c>
      <c r="I3" s="8" t="s">
        <v>4</v>
      </c>
      <c r="J3" s="8" t="s">
        <v>5</v>
      </c>
      <c r="K3" s="8" t="s">
        <v>9</v>
      </c>
      <c r="L3" s="8" t="s">
        <v>16</v>
      </c>
    </row>
    <row r="4" spans="1:12">
      <c r="B4" s="9" t="s">
        <v>30</v>
      </c>
      <c r="C4" s="9" t="s">
        <v>6</v>
      </c>
      <c r="D4" s="9" t="s">
        <v>21</v>
      </c>
      <c r="E4" s="9" t="s">
        <v>26</v>
      </c>
      <c r="F4" s="9" t="s">
        <v>7</v>
      </c>
      <c r="G4" s="10">
        <f>IF(Data!$G$60&gt;1,"Error",MAX(Data!G53:G59))</f>
        <v>124</v>
      </c>
      <c r="H4" s="11">
        <f>IF(Data!$J$60&gt;1,"Error",IF(Data!$J$60=0,"N/A",MAX(Data!J53:BD59)))</f>
        <v>680</v>
      </c>
      <c r="I4" s="11">
        <f>IF(Data!$H$60&gt;1,"Error",SUM(Data!H53:H59))</f>
        <v>529.59</v>
      </c>
      <c r="J4" s="11">
        <f>IF(Data!$I$60&gt;1,"Error",SUM(Data!I53:I59))</f>
        <v>890.99</v>
      </c>
      <c r="K4" s="11">
        <f>IF(Data!$E$60&gt;1,"Error",SUM(Data!E53:E59))</f>
        <v>2000</v>
      </c>
      <c r="L4" s="11">
        <f>IF(Data!$F$60&gt;1,"Error",SUM(Data!F53:F59))</f>
        <v>2000</v>
      </c>
    </row>
    <row r="7" spans="1:12" hidden="1" outlineLevel="1">
      <c r="B7" s="17" t="s">
        <v>11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0" t="s">
        <v>20</v>
      </c>
      <c r="C8" t="s">
        <v>6</v>
      </c>
      <c r="D8" t="s">
        <v>21</v>
      </c>
      <c r="E8" t="s">
        <v>26</v>
      </c>
      <c r="F8" t="s">
        <v>39</v>
      </c>
    </row>
    <row r="9" spans="1:12" ht="30" hidden="1" outlineLevel="1">
      <c r="B9" s="20" t="s">
        <v>27</v>
      </c>
      <c r="C9" t="s">
        <v>22</v>
      </c>
      <c r="D9" t="s">
        <v>23</v>
      </c>
      <c r="E9"/>
      <c r="F9" t="s">
        <v>7</v>
      </c>
    </row>
    <row r="10" spans="1:12" ht="30" hidden="1" outlineLevel="1">
      <c r="B10" s="20" t="s">
        <v>28</v>
      </c>
      <c r="C10" s="12"/>
      <c r="D10" t="s">
        <v>24</v>
      </c>
      <c r="E10"/>
      <c r="F10" t="s">
        <v>8</v>
      </c>
    </row>
    <row r="11" spans="1:12" ht="30" hidden="1" outlineLevel="1">
      <c r="B11" s="20" t="s">
        <v>29</v>
      </c>
      <c r="C11"/>
      <c r="D11"/>
      <c r="E11"/>
      <c r="F11"/>
    </row>
    <row r="12" spans="1:12" hidden="1" outlineLevel="1">
      <c r="B12" s="20" t="s">
        <v>30</v>
      </c>
      <c r="C12"/>
      <c r="D12"/>
      <c r="E12"/>
      <c r="F12"/>
    </row>
    <row r="13" spans="1:12" hidden="1" outlineLevel="1">
      <c r="B13" s="20" t="s">
        <v>31</v>
      </c>
      <c r="C13"/>
      <c r="D13"/>
      <c r="E13"/>
      <c r="F13"/>
    </row>
    <row r="14" spans="1:12" ht="30" hidden="1" outlineLevel="1">
      <c r="B14" s="20" t="s">
        <v>32</v>
      </c>
      <c r="C14"/>
      <c r="D14"/>
      <c r="E14"/>
      <c r="F14"/>
    </row>
    <row r="15" spans="1:12" ht="30" hidden="1" outlineLevel="1">
      <c r="B15" s="20" t="s">
        <v>33</v>
      </c>
      <c r="C15"/>
      <c r="D15"/>
      <c r="E15"/>
      <c r="F15"/>
    </row>
    <row r="16" spans="1:12" hidden="1" outlineLevel="1">
      <c r="B16" s="20" t="s">
        <v>34</v>
      </c>
      <c r="C16"/>
      <c r="D16"/>
      <c r="E16"/>
      <c r="F16"/>
    </row>
    <row r="17" spans="2:6" ht="30" hidden="1" outlineLevel="1">
      <c r="B17" s="20" t="s">
        <v>35</v>
      </c>
      <c r="C17"/>
      <c r="D17"/>
      <c r="E17"/>
      <c r="F17"/>
    </row>
    <row r="18" spans="2:6" hidden="1" outlineLevel="1">
      <c r="B18" s="20" t="s">
        <v>36</v>
      </c>
      <c r="C18"/>
      <c r="D18"/>
      <c r="E18"/>
      <c r="F18"/>
    </row>
    <row r="19" spans="2:6" ht="30" hidden="1" outlineLevel="1">
      <c r="B19" s="20" t="s">
        <v>37</v>
      </c>
      <c r="C19"/>
      <c r="D19"/>
      <c r="E19"/>
      <c r="F19"/>
    </row>
    <row r="20" spans="2:6" ht="30" hidden="1" outlineLevel="1">
      <c r="B20" s="20" t="s">
        <v>38</v>
      </c>
      <c r="C20"/>
      <c r="D20"/>
      <c r="E20"/>
      <c r="F20"/>
    </row>
    <row r="21" spans="2:6" ht="30" hidden="1" outlineLevel="1">
      <c r="B21" s="20" t="s">
        <v>38</v>
      </c>
      <c r="C21"/>
      <c r="D21"/>
      <c r="E21"/>
      <c r="F21"/>
    </row>
    <row r="22" spans="2:6" hidden="1" outlineLevel="1">
      <c r="B22" s="17"/>
      <c r="C22"/>
      <c r="D22"/>
      <c r="E22"/>
      <c r="F22"/>
    </row>
    <row r="23" spans="2:6" hidden="1" outlineLevel="1">
      <c r="B23" s="17"/>
      <c r="C23"/>
      <c r="D23"/>
      <c r="E23"/>
      <c r="F23"/>
    </row>
    <row r="24" spans="2:6" hidden="1" outlineLevel="1">
      <c r="B24" s="17"/>
      <c r="C24"/>
      <c r="D24"/>
      <c r="E24"/>
      <c r="F24"/>
    </row>
    <row r="25" spans="2:6" hidden="1" outlineLevel="1">
      <c r="B25" s="17"/>
      <c r="C25"/>
      <c r="D25"/>
      <c r="E25"/>
      <c r="F25"/>
    </row>
    <row r="26" spans="2:6" hidden="1" outlineLevel="1">
      <c r="B26" s="17"/>
      <c r="C26"/>
      <c r="D26"/>
      <c r="E26"/>
      <c r="F26"/>
    </row>
    <row r="27" spans="2:6" hidden="1" outlineLevel="1">
      <c r="B27" s="17"/>
      <c r="C27"/>
      <c r="D27"/>
      <c r="E27"/>
      <c r="F27"/>
    </row>
    <row r="28" spans="2:6" hidden="1" outlineLevel="1">
      <c r="B28" s="17"/>
      <c r="C28"/>
      <c r="D28"/>
      <c r="E28"/>
      <c r="F28"/>
    </row>
    <row r="29" spans="2:6" hidden="1" outlineLevel="1">
      <c r="B29" s="17"/>
      <c r="C29"/>
      <c r="D29"/>
      <c r="E29"/>
      <c r="F29"/>
    </row>
    <row r="30" spans="2:6" hidden="1" outlineLevel="1">
      <c r="B30" s="17"/>
      <c r="C30"/>
      <c r="D30"/>
      <c r="E30"/>
      <c r="F30"/>
    </row>
    <row r="31" spans="2:6" hidden="1" outlineLevel="1">
      <c r="B31" s="17"/>
      <c r="C31"/>
      <c r="D31"/>
      <c r="E31"/>
      <c r="F31"/>
    </row>
    <row r="32" spans="2:6" hidden="1" outlineLevel="1">
      <c r="B32" s="17"/>
      <c r="C32"/>
      <c r="D32"/>
      <c r="E32"/>
      <c r="F32"/>
    </row>
    <row r="33" spans="2:6" hidden="1" outlineLevel="1">
      <c r="B33" s="17"/>
      <c r="C33"/>
      <c r="D33"/>
      <c r="E33"/>
      <c r="F33"/>
    </row>
    <row r="34" spans="2:6" hidden="1" outlineLevel="1">
      <c r="B34" s="17"/>
      <c r="C34"/>
      <c r="D34"/>
      <c r="E34"/>
      <c r="F34"/>
    </row>
    <row r="35" spans="2:6" hidden="1" outlineLevel="1">
      <c r="B35" s="17"/>
      <c r="C35"/>
      <c r="D35"/>
      <c r="E35"/>
      <c r="F35"/>
    </row>
    <row r="36" spans="2:6" hidden="1" outlineLevel="1">
      <c r="B36" s="17"/>
      <c r="C36"/>
      <c r="D36"/>
      <c r="E36"/>
      <c r="F36"/>
    </row>
    <row r="37" spans="2:6" hidden="1" outlineLevel="1">
      <c r="B37" s="17"/>
      <c r="C37"/>
      <c r="D37"/>
      <c r="E37"/>
      <c r="F37"/>
    </row>
    <row r="38" spans="2:6" hidden="1" outlineLevel="1">
      <c r="B38" s="17"/>
      <c r="C38"/>
      <c r="D38"/>
      <c r="E38"/>
      <c r="F38"/>
    </row>
    <row r="39" spans="2:6" hidden="1" outlineLevel="1">
      <c r="B39" s="17"/>
      <c r="C39"/>
      <c r="D39"/>
      <c r="E39"/>
      <c r="F39"/>
    </row>
    <row r="40" spans="2:6" hidden="1" outlineLevel="1">
      <c r="B40" s="17"/>
      <c r="C40"/>
      <c r="D40"/>
      <c r="E40"/>
      <c r="F40"/>
    </row>
    <row r="41" spans="2:6" hidden="1" outlineLevel="1">
      <c r="B41" s="17"/>
      <c r="C41"/>
      <c r="D41"/>
      <c r="E41"/>
      <c r="F41"/>
    </row>
    <row r="42" spans="2:6" hidden="1" outlineLevel="1">
      <c r="B42" s="17"/>
      <c r="C42"/>
      <c r="D42"/>
      <c r="E42"/>
      <c r="F42"/>
    </row>
    <row r="43" spans="2:6" hidden="1" outlineLevel="1">
      <c r="B43" s="17"/>
      <c r="C43"/>
      <c r="D43"/>
      <c r="E43"/>
      <c r="F43"/>
    </row>
    <row r="44" spans="2:6" hidden="1" outlineLevel="1">
      <c r="B44" s="17"/>
      <c r="C44"/>
      <c r="D44"/>
      <c r="E44"/>
      <c r="F44"/>
    </row>
    <row r="45" spans="2:6" hidden="1" outlineLevel="1">
      <c r="B45" s="17"/>
      <c r="C45"/>
      <c r="D45"/>
      <c r="E45"/>
      <c r="F45"/>
    </row>
    <row r="46" spans="2:6" hidden="1" outlineLevel="1">
      <c r="B46" s="17"/>
      <c r="C46"/>
      <c r="D46"/>
      <c r="E46"/>
      <c r="F46"/>
    </row>
    <row r="47" spans="2:6" hidden="1" outlineLevel="1">
      <c r="B47" s="17"/>
      <c r="C47"/>
      <c r="D47"/>
      <c r="E47"/>
      <c r="F47"/>
    </row>
    <row r="48" spans="2:6" hidden="1" outlineLevel="1">
      <c r="B48" s="17"/>
      <c r="C48"/>
      <c r="D48"/>
      <c r="E48"/>
      <c r="F48"/>
    </row>
    <row r="49" spans="2:6" hidden="1" outlineLevel="1">
      <c r="B49" s="17"/>
      <c r="C49"/>
      <c r="D49"/>
      <c r="E49"/>
      <c r="F49"/>
    </row>
    <row r="50" spans="2:6" hidden="1" outlineLevel="1">
      <c r="B50" s="17"/>
      <c r="C50"/>
      <c r="D50"/>
      <c r="E50"/>
      <c r="F50"/>
    </row>
    <row r="51" spans="2:6" hidden="1" outlineLevel="1">
      <c r="B51" s="17"/>
      <c r="C51"/>
      <c r="D51"/>
      <c r="E51"/>
      <c r="F51"/>
    </row>
    <row r="52" spans="2:6" hidden="1" outlineLevel="1">
      <c r="B52" s="17"/>
      <c r="C52"/>
      <c r="D52"/>
      <c r="E52"/>
      <c r="F52"/>
    </row>
    <row r="53" spans="2:6" hidden="1" outlineLevel="1">
      <c r="B53" s="17"/>
      <c r="C53"/>
      <c r="D53"/>
      <c r="E53"/>
      <c r="F53"/>
    </row>
    <row r="54" spans="2:6" hidden="1" outlineLevel="1">
      <c r="B54" s="17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$D$8:$D$10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$B$8:$B$21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0"/>
  <sheetViews>
    <sheetView workbookViewId="0">
      <selection activeCell="I20" sqref="I20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19" t="s">
        <v>14</v>
      </c>
      <c r="B1" s="19" t="s">
        <v>1</v>
      </c>
      <c r="C1" s="19" t="s">
        <v>2</v>
      </c>
      <c r="D1" s="19" t="s">
        <v>3</v>
      </c>
      <c r="E1" s="20" t="s">
        <v>15</v>
      </c>
      <c r="F1" s="20" t="s">
        <v>16</v>
      </c>
      <c r="G1" s="20" t="s">
        <v>17</v>
      </c>
      <c r="H1" s="20" t="s">
        <v>18</v>
      </c>
      <c r="I1" s="20" t="s">
        <v>19</v>
      </c>
      <c r="J1" s="20" t="s">
        <v>20</v>
      </c>
      <c r="K1" s="20" t="s">
        <v>27</v>
      </c>
      <c r="L1" s="20" t="s">
        <v>28</v>
      </c>
      <c r="M1" s="20" t="s">
        <v>29</v>
      </c>
      <c r="N1" s="20" t="s">
        <v>30</v>
      </c>
      <c r="O1" s="20" t="s">
        <v>31</v>
      </c>
      <c r="P1" s="20" t="s">
        <v>32</v>
      </c>
      <c r="Q1" s="20" t="s">
        <v>33</v>
      </c>
      <c r="R1" s="20" t="s">
        <v>34</v>
      </c>
      <c r="S1" s="20" t="s">
        <v>35</v>
      </c>
      <c r="T1" s="20" t="s">
        <v>36</v>
      </c>
      <c r="U1" s="20" t="s">
        <v>37</v>
      </c>
      <c r="V1" s="20" t="s">
        <v>38</v>
      </c>
      <c r="W1" s="20" t="s">
        <v>38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21</v>
      </c>
      <c r="C2" t="s">
        <v>26</v>
      </c>
      <c r="D2" t="s">
        <v>39</v>
      </c>
      <c r="E2" s="3">
        <v>2000</v>
      </c>
      <c r="F2" s="3">
        <v>2000</v>
      </c>
      <c r="G2" s="21">
        <v>124</v>
      </c>
      <c r="H2" s="22">
        <v>100</v>
      </c>
      <c r="I2" s="22">
        <v>102</v>
      </c>
      <c r="J2" s="23">
        <v>0</v>
      </c>
      <c r="K2" s="23">
        <v>0</v>
      </c>
      <c r="L2" s="23">
        <v>0</v>
      </c>
      <c r="M2" s="23">
        <v>102</v>
      </c>
      <c r="N2" s="23">
        <v>0</v>
      </c>
      <c r="O2" s="23">
        <v>0</v>
      </c>
      <c r="P2" s="23">
        <v>0</v>
      </c>
      <c r="Q2" s="23">
        <v>0</v>
      </c>
      <c r="R2" s="23">
        <v>0</v>
      </c>
      <c r="S2" s="23">
        <v>100</v>
      </c>
      <c r="T2" s="23">
        <v>0</v>
      </c>
      <c r="U2" s="23">
        <v>0</v>
      </c>
      <c r="V2" s="23">
        <v>0</v>
      </c>
      <c r="W2" s="23">
        <v>0</v>
      </c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21</v>
      </c>
      <c r="C3" t="s">
        <v>26</v>
      </c>
      <c r="D3" t="s">
        <v>7</v>
      </c>
      <c r="E3" s="3">
        <v>2000</v>
      </c>
      <c r="F3" s="3">
        <v>2000</v>
      </c>
      <c r="G3" s="21">
        <v>124</v>
      </c>
      <c r="H3" s="22">
        <v>529.59</v>
      </c>
      <c r="I3" s="22">
        <v>890.99</v>
      </c>
      <c r="J3" s="23">
        <v>792</v>
      </c>
      <c r="K3" s="23">
        <v>860</v>
      </c>
      <c r="L3" s="23">
        <v>750</v>
      </c>
      <c r="M3" s="23">
        <v>0</v>
      </c>
      <c r="N3" s="23">
        <v>680</v>
      </c>
      <c r="O3" s="23">
        <v>780</v>
      </c>
      <c r="P3" s="23">
        <v>790</v>
      </c>
      <c r="Q3" s="23">
        <v>687</v>
      </c>
      <c r="R3" s="23">
        <v>770</v>
      </c>
      <c r="S3" s="23">
        <v>0</v>
      </c>
      <c r="T3" s="23">
        <v>890.99</v>
      </c>
      <c r="U3" s="23">
        <v>872</v>
      </c>
      <c r="V3" s="23">
        <v>700</v>
      </c>
      <c r="W3" s="23">
        <v>864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22</v>
      </c>
      <c r="B4" t="s">
        <v>23</v>
      </c>
      <c r="C4" t="s">
        <v>26</v>
      </c>
      <c r="D4" t="s">
        <v>39</v>
      </c>
      <c r="E4" s="3">
        <v>750</v>
      </c>
      <c r="F4" s="3">
        <v>750</v>
      </c>
      <c r="G4" s="21">
        <v>905</v>
      </c>
      <c r="H4" s="22">
        <v>100</v>
      </c>
      <c r="I4" s="22">
        <v>100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</v>
      </c>
      <c r="P4" s="23">
        <v>0</v>
      </c>
      <c r="Q4" s="23">
        <v>0</v>
      </c>
      <c r="R4" s="23">
        <v>0</v>
      </c>
      <c r="S4" s="23">
        <v>100</v>
      </c>
      <c r="T4" s="23">
        <v>0</v>
      </c>
      <c r="U4" s="23">
        <v>0</v>
      </c>
      <c r="V4" s="23">
        <v>0</v>
      </c>
      <c r="W4" s="23">
        <v>0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22</v>
      </c>
      <c r="B5" t="s">
        <v>23</v>
      </c>
      <c r="C5" t="s">
        <v>26</v>
      </c>
      <c r="D5" t="s">
        <v>7</v>
      </c>
      <c r="E5" s="3">
        <v>750</v>
      </c>
      <c r="F5" s="3">
        <v>750</v>
      </c>
      <c r="G5" s="21">
        <v>905</v>
      </c>
      <c r="H5" s="22">
        <v>145</v>
      </c>
      <c r="I5" s="22">
        <v>229</v>
      </c>
      <c r="J5" s="23">
        <v>195</v>
      </c>
      <c r="K5" s="23">
        <v>0</v>
      </c>
      <c r="L5" s="23">
        <v>0</v>
      </c>
      <c r="M5" s="23">
        <v>0</v>
      </c>
      <c r="N5" s="23">
        <v>145</v>
      </c>
      <c r="O5" s="23">
        <v>0</v>
      </c>
      <c r="P5" s="23">
        <v>229</v>
      </c>
      <c r="Q5" s="23">
        <v>229</v>
      </c>
      <c r="R5" s="23">
        <v>190</v>
      </c>
      <c r="S5" s="23">
        <v>0</v>
      </c>
      <c r="T5" s="23">
        <v>193.3</v>
      </c>
      <c r="U5" s="23">
        <v>187</v>
      </c>
      <c r="V5" s="23">
        <v>215</v>
      </c>
      <c r="W5" s="23">
        <v>215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22</v>
      </c>
      <c r="B6" t="s">
        <v>23</v>
      </c>
      <c r="C6" t="s">
        <v>26</v>
      </c>
      <c r="D6" t="s">
        <v>8</v>
      </c>
      <c r="E6" s="3">
        <v>750</v>
      </c>
      <c r="F6" s="3">
        <v>750</v>
      </c>
      <c r="G6" s="21">
        <v>905</v>
      </c>
      <c r="H6" s="22">
        <v>200</v>
      </c>
      <c r="I6" s="22">
        <v>200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200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W6" s="23">
        <v>0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22</v>
      </c>
      <c r="B7" t="s">
        <v>24</v>
      </c>
      <c r="C7" t="s">
        <v>26</v>
      </c>
      <c r="D7" t="s">
        <v>39</v>
      </c>
      <c r="E7" s="3">
        <v>1250</v>
      </c>
      <c r="F7" s="3">
        <v>1250</v>
      </c>
      <c r="G7" s="21">
        <v>912</v>
      </c>
      <c r="H7" s="22">
        <v>100</v>
      </c>
      <c r="I7" s="22">
        <v>100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100</v>
      </c>
      <c r="T7" s="23">
        <v>0</v>
      </c>
      <c r="U7" s="23">
        <v>0</v>
      </c>
      <c r="V7" s="23">
        <v>0</v>
      </c>
      <c r="W7" s="23">
        <v>0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22</v>
      </c>
      <c r="B8" t="s">
        <v>24</v>
      </c>
      <c r="C8" t="s">
        <v>26</v>
      </c>
      <c r="D8" t="s">
        <v>7</v>
      </c>
      <c r="E8" s="3">
        <v>1250</v>
      </c>
      <c r="F8" s="3">
        <v>1250</v>
      </c>
      <c r="G8" s="21">
        <v>912</v>
      </c>
      <c r="H8" s="22">
        <v>225</v>
      </c>
      <c r="I8" s="22">
        <v>420</v>
      </c>
      <c r="J8" s="23">
        <v>397</v>
      </c>
      <c r="K8" s="23">
        <v>0</v>
      </c>
      <c r="L8" s="23">
        <v>0</v>
      </c>
      <c r="M8" s="23">
        <v>0</v>
      </c>
      <c r="N8" s="23">
        <v>250</v>
      </c>
      <c r="O8" s="23">
        <v>395</v>
      </c>
      <c r="P8" s="23">
        <v>420</v>
      </c>
      <c r="Q8" s="23">
        <v>420</v>
      </c>
      <c r="R8" s="23">
        <v>260</v>
      </c>
      <c r="S8" s="23">
        <v>0</v>
      </c>
      <c r="T8" s="23">
        <v>236.66</v>
      </c>
      <c r="U8" s="23">
        <v>357</v>
      </c>
      <c r="V8" s="23">
        <v>320</v>
      </c>
      <c r="W8" s="23">
        <v>320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E9" s="3"/>
      <c r="F9" s="3"/>
      <c r="G9" s="21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E10" s="3"/>
      <c r="F10" s="3"/>
      <c r="G10" s="21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E11" s="3"/>
      <c r="F11" s="3"/>
      <c r="G11" s="21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E12" s="3"/>
      <c r="F12" s="3"/>
      <c r="G12" s="21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E13" s="3"/>
      <c r="F13" s="3"/>
      <c r="G13" s="21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E14" s="3"/>
      <c r="F14" s="3"/>
      <c r="G14" s="21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E15" s="3"/>
      <c r="F15" s="3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E16" s="3"/>
      <c r="F16" s="3"/>
      <c r="G16" s="21"/>
      <c r="H16" s="22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E17" s="3"/>
      <c r="F17" s="3"/>
      <c r="G17" s="21"/>
      <c r="H17" s="22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E18" s="3"/>
      <c r="F18" s="3"/>
      <c r="G18" s="21"/>
      <c r="H18" s="22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E19" s="3"/>
      <c r="F19" s="3"/>
      <c r="G19" s="21"/>
      <c r="H19" s="22"/>
      <c r="I19" s="22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E20" s="3"/>
      <c r="F20" s="3"/>
      <c r="G20" s="21"/>
      <c r="H20" s="22"/>
      <c r="I20" s="22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E21" s="3"/>
      <c r="F21" s="3"/>
      <c r="G21" s="21"/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E22" s="3"/>
      <c r="F22" s="3"/>
      <c r="G22" s="21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E23" s="3"/>
      <c r="F23" s="3"/>
      <c r="G23" s="21"/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1"/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1"/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1"/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1"/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2"/>
      <c r="B28" s="12"/>
      <c r="C28" s="12"/>
      <c r="D28" s="12"/>
      <c r="E28" s="13"/>
      <c r="F28" s="13"/>
      <c r="G28" s="14"/>
      <c r="H28" s="15"/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2"/>
      <c r="B29" s="12"/>
      <c r="C29" s="12"/>
      <c r="D29" s="12"/>
      <c r="E29" s="13"/>
      <c r="F29" s="13"/>
      <c r="G29" s="14"/>
      <c r="H29" s="15"/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2"/>
      <c r="B30" s="12"/>
      <c r="C30" s="12"/>
      <c r="D30" s="12"/>
      <c r="E30" s="13"/>
      <c r="F30" s="13"/>
      <c r="G30" s="14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2"/>
      <c r="B31" s="12"/>
      <c r="C31" s="12"/>
      <c r="D31" s="12"/>
      <c r="E31" s="13"/>
      <c r="F31" s="13"/>
      <c r="G31" s="14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19" t="s">
        <v>14</v>
      </c>
      <c r="B52" s="19" t="s">
        <v>1</v>
      </c>
      <c r="C52" s="19" t="s">
        <v>2</v>
      </c>
      <c r="D52" s="19" t="s">
        <v>3</v>
      </c>
      <c r="E52" s="20" t="s">
        <v>15</v>
      </c>
      <c r="F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27</v>
      </c>
      <c r="L52" s="20" t="s">
        <v>28</v>
      </c>
      <c r="M52" s="20" t="s">
        <v>29</v>
      </c>
      <c r="N52" s="20" t="s">
        <v>30</v>
      </c>
      <c r="O52" s="20" t="s">
        <v>31</v>
      </c>
      <c r="P52" s="20" t="s">
        <v>32</v>
      </c>
      <c r="Q52" s="20" t="s">
        <v>33</v>
      </c>
      <c r="R52" s="20" t="s">
        <v>34</v>
      </c>
      <c r="S52" s="20" t="s">
        <v>35</v>
      </c>
      <c r="T52" s="20" t="s">
        <v>36</v>
      </c>
      <c r="U52" s="20" t="s">
        <v>37</v>
      </c>
      <c r="V52" s="20" t="s">
        <v>38</v>
      </c>
      <c r="W52" s="20" t="s">
        <v>38</v>
      </c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6"/>
      <c r="BF52" s="6"/>
    </row>
    <row r="53" spans="1:58">
      <c r="A53" t="s">
        <v>6</v>
      </c>
      <c r="B53" t="s">
        <v>21</v>
      </c>
      <c r="C53" t="s">
        <v>26</v>
      </c>
      <c r="D53" t="s">
        <v>39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21</v>
      </c>
      <c r="C54" t="s">
        <v>26</v>
      </c>
      <c r="D54" t="s">
        <v>7</v>
      </c>
      <c r="E54" s="4">
        <f>IF('Shoppable Services'!$F$4=$D54,1,0)*IF('Shoppable Services'!$E$4=$C54,1,0)*IF('Shoppable Services'!$D$4=$B54,1,0)*IF('Shoppable Services'!$C$4=$A54,1,0)*$E3</f>
        <v>2000</v>
      </c>
      <c r="F54" s="4">
        <f>IF('Shoppable Services'!$F$4=$D54,1,0)*IF('Shoppable Services'!$E$4=$C54,1,0)*IF('Shoppable Services'!$D$4=$B54,1,0)*IF('Shoppable Services'!$C$4=$A54,1,0)*$F3</f>
        <v>2000</v>
      </c>
      <c r="G54" s="4">
        <f>IF('Shoppable Services'!$F$4=$D54,1,0)*IF('Shoppable Services'!$E$4=$C54,1,0)*IF('Shoppable Services'!$D$4=$B54,1,0)*IF('Shoppable Services'!$C$4=$A54,1,0)*$G3</f>
        <v>124</v>
      </c>
      <c r="H54" s="4">
        <f>IF('Shoppable Services'!$F$4=$D54,1,0)*IF('Shoppable Services'!$E$4=$C54,1,0)*IF('Shoppable Services'!$D$4=$B54,1,0)*IF('Shoppable Services'!$C$4=$A54,1,0)*$H3</f>
        <v>529.59</v>
      </c>
      <c r="I54" s="4">
        <f>IF('Shoppable Services'!$F$4=$D54,1,0)*IF('Shoppable Services'!$E$4=$C54,1,0)*IF('Shoppable Services'!$D$4=$B54,1,0)*IF('Shoppable Services'!$C$4=$A54,1,0)*$I3</f>
        <v>890.99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680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22</v>
      </c>
      <c r="B55" t="s">
        <v>23</v>
      </c>
      <c r="C55" t="s">
        <v>26</v>
      </c>
      <c r="D55" t="s">
        <v>39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22</v>
      </c>
      <c r="B56" t="s">
        <v>23</v>
      </c>
      <c r="C56" t="s">
        <v>26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22</v>
      </c>
      <c r="B57" t="s">
        <v>23</v>
      </c>
      <c r="C57" t="s">
        <v>26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22</v>
      </c>
      <c r="B58" t="s">
        <v>24</v>
      </c>
      <c r="C58" t="s">
        <v>26</v>
      </c>
      <c r="D58" t="s">
        <v>39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22</v>
      </c>
      <c r="B59" t="s">
        <v>24</v>
      </c>
      <c r="C59" t="s">
        <v>26</v>
      </c>
      <c r="D59" t="s">
        <v>7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E60" s="4">
        <f>COUNTIF(E53:E59,"&gt;0")</f>
        <v>1</v>
      </c>
      <c r="F60" s="4">
        <f>COUNTIF(F53:F59,"&gt;0")</f>
        <v>1</v>
      </c>
      <c r="G60" s="4">
        <f>COUNTIF(G53:G59,"&gt;0")</f>
        <v>1</v>
      </c>
      <c r="H60" s="4">
        <f>COUNTIF(H53:H59,"&gt;0")</f>
        <v>1</v>
      </c>
      <c r="I60" s="4">
        <f>COUNTIF(I53:I59,"&gt;0")</f>
        <v>1</v>
      </c>
      <c r="J60" s="4">
        <f>COUNTIF(J53:BE59,"&gt;0")</f>
        <v>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9149D1-B7AA-4A03-9588-253D6983F58E}"/>
</file>

<file path=customXml/itemProps2.xml><?xml version="1.0" encoding="utf-8"?>
<ds:datastoreItem xmlns:ds="http://schemas.openxmlformats.org/officeDocument/2006/customXml" ds:itemID="{72CEF870-5709-4BB7-8C4C-6B203ADE7359}"/>
</file>

<file path=customXml/itemProps3.xml><?xml version="1.0" encoding="utf-8"?>
<ds:datastoreItem xmlns:ds="http://schemas.openxmlformats.org/officeDocument/2006/customXml" ds:itemID="{872B78B6-C798-4743-9327-CA8F336D1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2022-01-28T18:15:09Z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